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YOUTS\Portal\IT-თან გასაგზავნი_2 ვერსია\crime\"/>
    </mc:Choice>
  </mc:AlternateContent>
  <bookViews>
    <workbookView xWindow="0" yWindow="0" windowWidth="28800" windowHeight="12300"/>
  </bookViews>
  <sheets>
    <sheet name="1" sheetId="1" r:id="rId1"/>
  </sheets>
  <definedNames>
    <definedName name="_xlnm._FilterDatabase" localSheetId="0" hidden="1">'1'!#REF!</definedName>
  </definedNames>
  <calcPr calcId="15251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E41" i="1"/>
  <c r="D41" i="1"/>
  <c r="C41" i="1"/>
  <c r="G40" i="1"/>
  <c r="E40" i="1"/>
  <c r="D40" i="1"/>
  <c r="C40" i="1"/>
  <c r="G39" i="1"/>
  <c r="F39" i="1"/>
  <c r="E39" i="1"/>
  <c r="D39" i="1"/>
  <c r="C39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6" i="1"/>
  <c r="F26" i="1"/>
  <c r="E26" i="1"/>
  <c r="D26" i="1"/>
  <c r="C26" i="1"/>
  <c r="G25" i="1"/>
  <c r="F25" i="1"/>
  <c r="E25" i="1"/>
  <c r="D25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<sst xmlns="http://schemas.openxmlformats.org/spreadsheetml/2006/main" count="40" uniqueCount="11">
  <si>
    <t>14-17 წლის</t>
  </si>
  <si>
    <t>15-24 წლის</t>
  </si>
  <si>
    <t>15-29 წლის</t>
  </si>
  <si>
    <t>18-24 წლის</t>
  </si>
  <si>
    <t>18-29 წლის</t>
  </si>
  <si>
    <t>ქალი</t>
  </si>
  <si>
    <t>კაცი</t>
  </si>
  <si>
    <t>არაიდენტიფიცირებული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</si>
  <si>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გენერალური პროკურატურა.</t>
    </r>
  </si>
  <si>
    <r>
      <t xml:space="preserve">დევნადაწყებული პირების რიცხოვნობა
</t>
    </r>
    <r>
      <rPr>
        <sz val="11"/>
        <color theme="1"/>
        <rFont val="Sylfaen"/>
        <family val="1"/>
      </rPr>
      <t>(ერთეული)</t>
    </r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</si>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</sst>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90" zoomScaleNormal="90" workbookViewId="0">
      <selection sqref="A1:G1"/>
    </sheetView>
  </sheetViews>
  <sheetFormatPr defaultRowHeight="15" x14ac:dyDescent="0.25"/>
  <cols>
    <col min="1" max="2" width="25.7109375" style="1" customWidth="1"/>
    <col min="3" max="7" width="15.7109375" style="1" customWidth="1"/>
    <col min="8" max="8" width="3.5703125" style="1" customWidth="1"/>
    <col min="9" max="9" width="9.140625" style="1"/>
    <col min="10" max="10" width="13.42578125" style="1" customWidth="1"/>
    <col min="11" max="16384" width="9.140625" style="1"/>
  </cols>
  <sheetData>
    <row r="1" spans="1:7" ht="35.1" customHeight="1" x14ac:dyDescent="0.25">
      <c r="A1" s="18" t="s">
        <v>9</v>
      </c>
      <c r="B1" s="18"/>
      <c r="C1" s="18"/>
      <c r="D1" s="18"/>
      <c r="E1" s="18"/>
      <c r="F1" s="18"/>
      <c r="G1" s="18"/>
    </row>
    <row r="2" spans="1:7" ht="15" customHeight="1" x14ac:dyDescent="0.25">
      <c r="A2" s="2"/>
      <c r="B2" s="3" t="s">
        <v>10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ht="15" customHeight="1" x14ac:dyDescent="0.25">
      <c r="A3" s="4">
        <v>2015</v>
      </c>
      <c r="B3" s="4"/>
      <c r="C3" s="5"/>
      <c r="D3" s="5"/>
      <c r="E3" s="5"/>
      <c r="F3" s="5"/>
      <c r="G3" s="5"/>
    </row>
    <row r="4" spans="1:7" ht="15" customHeight="1" x14ac:dyDescent="0.25">
      <c r="A4" s="8" t="s">
        <v>10</v>
      </c>
      <c r="B4" s="10">
        <v>17823</v>
      </c>
      <c r="C4" s="11">
        <v>366</v>
      </c>
      <c r="D4" s="11">
        <v>3955</v>
      </c>
      <c r="E4" s="11">
        <v>7259</v>
      </c>
      <c r="F4" s="11">
        <v>3623</v>
      </c>
      <c r="G4" s="11">
        <v>6927</v>
      </c>
    </row>
    <row r="5" spans="1:7" ht="15" customHeight="1" x14ac:dyDescent="0.25">
      <c r="A5" s="6" t="s">
        <v>5</v>
      </c>
      <c r="B5" s="12">
        <v>1294</v>
      </c>
      <c r="C5" s="13">
        <v>12</v>
      </c>
      <c r="D5" s="13">
        <v>202</v>
      </c>
      <c r="E5" s="13">
        <v>365</v>
      </c>
      <c r="F5" s="13">
        <v>191</v>
      </c>
      <c r="G5" s="13">
        <v>354</v>
      </c>
    </row>
    <row r="6" spans="1:7" ht="15" customHeight="1" x14ac:dyDescent="0.25">
      <c r="A6" s="6" t="s">
        <v>6</v>
      </c>
      <c r="B6" s="12">
        <v>16492</v>
      </c>
      <c r="C6" s="13">
        <v>354</v>
      </c>
      <c r="D6" s="13">
        <v>3750</v>
      </c>
      <c r="E6" s="13">
        <v>6888</v>
      </c>
      <c r="F6" s="13">
        <v>3429</v>
      </c>
      <c r="G6" s="13">
        <v>6567</v>
      </c>
    </row>
    <row r="7" spans="1:7" ht="15" customHeight="1" x14ac:dyDescent="0.25">
      <c r="A7" s="6" t="s">
        <v>7</v>
      </c>
      <c r="B7" s="12">
        <v>37</v>
      </c>
      <c r="C7" s="14">
        <v>0</v>
      </c>
      <c r="D7" s="13">
        <v>3</v>
      </c>
      <c r="E7" s="13">
        <v>6</v>
      </c>
      <c r="F7" s="13">
        <v>3</v>
      </c>
      <c r="G7" s="13">
        <v>6</v>
      </c>
    </row>
    <row r="8" spans="1:7" ht="15" customHeight="1" x14ac:dyDescent="0.25">
      <c r="A8" s="4">
        <v>2016</v>
      </c>
      <c r="B8" s="10"/>
      <c r="C8" s="15"/>
      <c r="D8" s="15"/>
      <c r="E8" s="15"/>
      <c r="F8" s="15"/>
      <c r="G8" s="15"/>
    </row>
    <row r="9" spans="1:7" ht="15" customHeight="1" x14ac:dyDescent="0.25">
      <c r="A9" s="8" t="s">
        <v>10</v>
      </c>
      <c r="B9" s="10">
        <v>16085</v>
      </c>
      <c r="C9" s="11">
        <v>203</v>
      </c>
      <c r="D9" s="11">
        <v>3303</v>
      </c>
      <c r="E9" s="11">
        <v>6186</v>
      </c>
      <c r="F9" s="11">
        <v>3115</v>
      </c>
      <c r="G9" s="11">
        <v>5998</v>
      </c>
    </row>
    <row r="10" spans="1:7" ht="15" customHeight="1" x14ac:dyDescent="0.25">
      <c r="A10" s="6" t="s">
        <v>5</v>
      </c>
      <c r="B10" s="12">
        <v>1131</v>
      </c>
      <c r="C10" s="13">
        <v>9</v>
      </c>
      <c r="D10" s="13">
        <v>168</v>
      </c>
      <c r="E10" s="13">
        <v>318</v>
      </c>
      <c r="F10" s="13">
        <v>159</v>
      </c>
      <c r="G10" s="13">
        <v>309</v>
      </c>
    </row>
    <row r="11" spans="1:7" ht="15" customHeight="1" x14ac:dyDescent="0.25">
      <c r="A11" s="6" t="s">
        <v>6</v>
      </c>
      <c r="B11" s="12">
        <v>14922</v>
      </c>
      <c r="C11" s="13">
        <v>194</v>
      </c>
      <c r="D11" s="13">
        <v>3131</v>
      </c>
      <c r="E11" s="13">
        <v>5863</v>
      </c>
      <c r="F11" s="13">
        <v>2952</v>
      </c>
      <c r="G11" s="13">
        <v>5684</v>
      </c>
    </row>
    <row r="12" spans="1:7" ht="15" customHeight="1" x14ac:dyDescent="0.25">
      <c r="A12" s="6" t="s">
        <v>7</v>
      </c>
      <c r="B12" s="12">
        <v>32</v>
      </c>
      <c r="C12" s="14">
        <v>0</v>
      </c>
      <c r="D12" s="13">
        <v>4</v>
      </c>
      <c r="E12" s="13">
        <v>5</v>
      </c>
      <c r="F12" s="13">
        <v>4</v>
      </c>
      <c r="G12" s="13">
        <v>5</v>
      </c>
    </row>
    <row r="13" spans="1:7" ht="15" customHeight="1" x14ac:dyDescent="0.25">
      <c r="A13" s="4">
        <v>2017</v>
      </c>
      <c r="B13" s="10"/>
      <c r="C13" s="15"/>
      <c r="D13" s="15"/>
      <c r="E13" s="15"/>
      <c r="F13" s="15"/>
      <c r="G13" s="15"/>
    </row>
    <row r="14" spans="1:7" ht="15" customHeight="1" x14ac:dyDescent="0.25">
      <c r="A14" s="8" t="s">
        <v>10</v>
      </c>
      <c r="B14" s="10">
        <v>15789</v>
      </c>
      <c r="C14" s="11">
        <v>271</v>
      </c>
      <c r="D14" s="11">
        <v>2826</v>
      </c>
      <c r="E14" s="11">
        <v>5647</v>
      </c>
      <c r="F14" s="11">
        <v>2600</v>
      </c>
      <c r="G14" s="11">
        <v>5421</v>
      </c>
    </row>
    <row r="15" spans="1:7" ht="15" customHeight="1" x14ac:dyDescent="0.25">
      <c r="A15" s="6" t="s">
        <v>5</v>
      </c>
      <c r="B15" s="12">
        <v>1040</v>
      </c>
      <c r="C15" s="13">
        <v>3</v>
      </c>
      <c r="D15" s="13">
        <v>111</v>
      </c>
      <c r="E15" s="13">
        <v>264</v>
      </c>
      <c r="F15" s="13">
        <v>108</v>
      </c>
      <c r="G15" s="13">
        <v>261</v>
      </c>
    </row>
    <row r="16" spans="1:7" ht="15" customHeight="1" x14ac:dyDescent="0.25">
      <c r="A16" s="6" t="s">
        <v>6</v>
      </c>
      <c r="B16" s="12">
        <v>14719</v>
      </c>
      <c r="C16" s="13">
        <v>267</v>
      </c>
      <c r="D16" s="13">
        <v>2711</v>
      </c>
      <c r="E16" s="13">
        <v>5374</v>
      </c>
      <c r="F16" s="13">
        <v>2488</v>
      </c>
      <c r="G16" s="13">
        <v>5151</v>
      </c>
    </row>
    <row r="17" spans="1:10" ht="15" customHeight="1" x14ac:dyDescent="0.25">
      <c r="A17" s="6" t="s">
        <v>7</v>
      </c>
      <c r="B17" s="12">
        <v>30</v>
      </c>
      <c r="C17" s="13">
        <v>1</v>
      </c>
      <c r="D17" s="13">
        <v>4</v>
      </c>
      <c r="E17" s="13">
        <v>9</v>
      </c>
      <c r="F17" s="13">
        <v>4</v>
      </c>
      <c r="G17" s="13">
        <v>9</v>
      </c>
    </row>
    <row r="18" spans="1:10" ht="15" customHeight="1" x14ac:dyDescent="0.25">
      <c r="A18" s="4">
        <v>2018</v>
      </c>
      <c r="B18" s="10"/>
      <c r="C18" s="15"/>
      <c r="D18" s="15"/>
      <c r="E18" s="15"/>
      <c r="F18" s="15"/>
      <c r="G18" s="15"/>
    </row>
    <row r="19" spans="1:10" ht="15" customHeight="1" x14ac:dyDescent="0.25">
      <c r="A19" s="8" t="s">
        <v>10</v>
      </c>
      <c r="B19" s="10">
        <v>16820</v>
      </c>
      <c r="C19" s="11">
        <v>401</v>
      </c>
      <c r="D19" s="11">
        <v>2765</v>
      </c>
      <c r="E19" s="11">
        <v>5456</v>
      </c>
      <c r="F19" s="11">
        <v>2416</v>
      </c>
      <c r="G19" s="11">
        <v>5107</v>
      </c>
    </row>
    <row r="20" spans="1:10" ht="15" customHeight="1" x14ac:dyDescent="0.25">
      <c r="A20" s="6" t="s">
        <v>5</v>
      </c>
      <c r="B20" s="12">
        <v>1287</v>
      </c>
      <c r="C20" s="13">
        <v>12</v>
      </c>
      <c r="D20" s="13">
        <v>137</v>
      </c>
      <c r="E20" s="13">
        <v>327</v>
      </c>
      <c r="F20" s="13">
        <v>125</v>
      </c>
      <c r="G20" s="13">
        <v>315</v>
      </c>
    </row>
    <row r="21" spans="1:10" ht="15" customHeight="1" x14ac:dyDescent="0.25">
      <c r="A21" s="6" t="s">
        <v>6</v>
      </c>
      <c r="B21" s="12">
        <v>15508</v>
      </c>
      <c r="C21" s="13">
        <v>389</v>
      </c>
      <c r="D21" s="13">
        <v>2625</v>
      </c>
      <c r="E21" s="13">
        <v>5122</v>
      </c>
      <c r="F21" s="13">
        <v>2288</v>
      </c>
      <c r="G21" s="13">
        <v>4785</v>
      </c>
    </row>
    <row r="22" spans="1:10" ht="15" customHeight="1" x14ac:dyDescent="0.25">
      <c r="A22" s="6" t="s">
        <v>7</v>
      </c>
      <c r="B22" s="12">
        <v>25</v>
      </c>
      <c r="C22" s="14">
        <v>0</v>
      </c>
      <c r="D22" s="13">
        <v>3</v>
      </c>
      <c r="E22" s="13">
        <v>7</v>
      </c>
      <c r="F22" s="13">
        <v>3</v>
      </c>
      <c r="G22" s="13">
        <v>7</v>
      </c>
    </row>
    <row r="23" spans="1:10" ht="15" customHeight="1" x14ac:dyDescent="0.25">
      <c r="A23" s="4">
        <v>2019</v>
      </c>
      <c r="B23" s="10"/>
      <c r="C23" s="15"/>
      <c r="D23" s="15"/>
      <c r="E23" s="15"/>
      <c r="F23" s="15"/>
      <c r="G23" s="15"/>
    </row>
    <row r="24" spans="1:10" ht="15" customHeight="1" x14ac:dyDescent="0.25">
      <c r="A24" s="8" t="s">
        <v>10</v>
      </c>
      <c r="B24" s="10">
        <v>19114</v>
      </c>
      <c r="C24" s="11">
        <f>351+14</f>
        <v>365</v>
      </c>
      <c r="D24" s="11">
        <f>2954+111</f>
        <v>3065</v>
      </c>
      <c r="E24" s="11">
        <f>5687+202</f>
        <v>5889</v>
      </c>
      <c r="F24" s="11">
        <f>2632+98</f>
        <v>2730</v>
      </c>
      <c r="G24" s="11">
        <f>5365+189</f>
        <v>5554</v>
      </c>
    </row>
    <row r="25" spans="1:10" ht="15" customHeight="1" x14ac:dyDescent="0.25">
      <c r="A25" s="6" t="s">
        <v>5</v>
      </c>
      <c r="B25" s="12">
        <v>1331</v>
      </c>
      <c r="C25" s="13">
        <v>18</v>
      </c>
      <c r="D25" s="13">
        <f>158+3</f>
        <v>161</v>
      </c>
      <c r="E25" s="13">
        <f>289+8</f>
        <v>297</v>
      </c>
      <c r="F25" s="13">
        <f>142+3</f>
        <v>145</v>
      </c>
      <c r="G25" s="13">
        <f>273+8</f>
        <v>281</v>
      </c>
    </row>
    <row r="26" spans="1:10" ht="15" customHeight="1" x14ac:dyDescent="0.25">
      <c r="A26" s="6" t="s">
        <v>6</v>
      </c>
      <c r="B26" s="12">
        <v>17767</v>
      </c>
      <c r="C26" s="13">
        <f>332+14</f>
        <v>346</v>
      </c>
      <c r="D26" s="13">
        <f>2794+108</f>
        <v>2902</v>
      </c>
      <c r="E26" s="13">
        <f>5395+194</f>
        <v>5589</v>
      </c>
      <c r="F26" s="13">
        <f>2489+95</f>
        <v>2584</v>
      </c>
      <c r="G26" s="13">
        <f>5090+181</f>
        <v>5271</v>
      </c>
    </row>
    <row r="27" spans="1:10" ht="15" customHeight="1" x14ac:dyDescent="0.25">
      <c r="A27" s="6" t="s">
        <v>7</v>
      </c>
      <c r="B27" s="12">
        <v>16</v>
      </c>
      <c r="C27" s="13">
        <v>1</v>
      </c>
      <c r="D27" s="13">
        <v>2</v>
      </c>
      <c r="E27" s="13">
        <v>3</v>
      </c>
      <c r="F27" s="13">
        <v>1</v>
      </c>
      <c r="G27" s="13">
        <v>2</v>
      </c>
    </row>
    <row r="28" spans="1:10" ht="15" customHeight="1" x14ac:dyDescent="0.25">
      <c r="A28" s="4">
        <v>2020</v>
      </c>
      <c r="B28" s="10"/>
      <c r="C28" s="15"/>
      <c r="D28" s="15"/>
      <c r="E28" s="15"/>
      <c r="F28" s="15"/>
      <c r="G28" s="15"/>
    </row>
    <row r="29" spans="1:10" ht="15" customHeight="1" x14ac:dyDescent="0.25">
      <c r="A29" s="8" t="s">
        <v>10</v>
      </c>
      <c r="B29" s="16">
        <v>15625</v>
      </c>
      <c r="C29" s="11">
        <f>88+245</f>
        <v>333</v>
      </c>
      <c r="D29" s="11">
        <f>847+1742</f>
        <v>2589</v>
      </c>
      <c r="E29" s="11">
        <f>1685+3176</f>
        <v>4861</v>
      </c>
      <c r="F29" s="11">
        <f>766+1519</f>
        <v>2285</v>
      </c>
      <c r="G29" s="11">
        <f>1604+2953</f>
        <v>4557</v>
      </c>
    </row>
    <row r="30" spans="1:10" ht="15" customHeight="1" x14ac:dyDescent="0.25">
      <c r="A30" s="6" t="s">
        <v>5</v>
      </c>
      <c r="B30" s="17">
        <v>957</v>
      </c>
      <c r="C30" s="13">
        <f>10+16</f>
        <v>26</v>
      </c>
      <c r="D30" s="13">
        <f>42+78</f>
        <v>120</v>
      </c>
      <c r="E30" s="13">
        <f>88+137</f>
        <v>225</v>
      </c>
      <c r="F30" s="13">
        <f>33+62</f>
        <v>95</v>
      </c>
      <c r="G30" s="13">
        <f>79+121</f>
        <v>200</v>
      </c>
      <c r="J30" s="9"/>
    </row>
    <row r="31" spans="1:10" ht="15" customHeight="1" x14ac:dyDescent="0.25">
      <c r="A31" s="6" t="s">
        <v>6</v>
      </c>
      <c r="B31" s="17">
        <v>14665</v>
      </c>
      <c r="C31" s="13">
        <f>78+229</f>
        <v>307</v>
      </c>
      <c r="D31" s="13">
        <f>804+1664</f>
        <v>2468</v>
      </c>
      <c r="E31" s="13">
        <f>1596+3039</f>
        <v>4635</v>
      </c>
      <c r="F31" s="13">
        <f>732+1457</f>
        <v>2189</v>
      </c>
      <c r="G31" s="13">
        <f>1524+2832</f>
        <v>4356</v>
      </c>
      <c r="J31" s="9"/>
    </row>
    <row r="32" spans="1:10" ht="15" customHeight="1" x14ac:dyDescent="0.25">
      <c r="A32" s="6" t="s">
        <v>7</v>
      </c>
      <c r="B32" s="17">
        <v>3</v>
      </c>
      <c r="C32" s="14">
        <v>0</v>
      </c>
      <c r="D32" s="13">
        <v>1</v>
      </c>
      <c r="E32" s="13">
        <v>1</v>
      </c>
      <c r="F32" s="13">
        <v>1</v>
      </c>
      <c r="G32" s="13">
        <v>1</v>
      </c>
    </row>
    <row r="33" spans="1:7" ht="15" customHeight="1" x14ac:dyDescent="0.25">
      <c r="A33" s="4">
        <v>2021</v>
      </c>
      <c r="B33" s="10"/>
      <c r="C33" s="15"/>
      <c r="D33" s="15"/>
      <c r="E33" s="15"/>
      <c r="F33" s="15"/>
      <c r="G33" s="15"/>
    </row>
    <row r="34" spans="1:7" ht="15" customHeight="1" x14ac:dyDescent="0.25">
      <c r="A34" s="8" t="s">
        <v>10</v>
      </c>
      <c r="B34" s="10">
        <v>19744</v>
      </c>
      <c r="C34" s="11">
        <f>16+273</f>
        <v>289</v>
      </c>
      <c r="D34" s="11">
        <f>127+3037</f>
        <v>3164</v>
      </c>
      <c r="E34" s="11">
        <f>240+5694</f>
        <v>5934</v>
      </c>
      <c r="F34" s="11">
        <f>113+2773</f>
        <v>2886</v>
      </c>
      <c r="G34" s="11">
        <f>226+5430</f>
        <v>5656</v>
      </c>
    </row>
    <row r="35" spans="1:7" ht="15" customHeight="1" x14ac:dyDescent="0.25">
      <c r="A35" s="6" t="s">
        <v>5</v>
      </c>
      <c r="B35" s="12">
        <v>1505</v>
      </c>
      <c r="C35" s="13">
        <f>1+19</f>
        <v>20</v>
      </c>
      <c r="D35" s="13">
        <f>5+152</f>
        <v>157</v>
      </c>
      <c r="E35" s="13">
        <f>17+281</f>
        <v>298</v>
      </c>
      <c r="F35" s="13">
        <f>5+134</f>
        <v>139</v>
      </c>
      <c r="G35" s="13">
        <f>17+263</f>
        <v>280</v>
      </c>
    </row>
    <row r="36" spans="1:7" ht="15" customHeight="1" x14ac:dyDescent="0.25">
      <c r="A36" s="6" t="s">
        <v>6</v>
      </c>
      <c r="B36" s="12">
        <v>18230</v>
      </c>
      <c r="C36" s="13">
        <f>14+254</f>
        <v>268</v>
      </c>
      <c r="D36" s="13">
        <f>121+2885</f>
        <v>3006</v>
      </c>
      <c r="E36" s="13">
        <f>222+5413</f>
        <v>5635</v>
      </c>
      <c r="F36" s="13">
        <f>108+2639</f>
        <v>2747</v>
      </c>
      <c r="G36" s="13">
        <f>209+5167</f>
        <v>5376</v>
      </c>
    </row>
    <row r="37" spans="1:7" ht="15" customHeight="1" x14ac:dyDescent="0.25">
      <c r="A37" s="6" t="s">
        <v>7</v>
      </c>
      <c r="B37" s="12">
        <v>9</v>
      </c>
      <c r="C37" s="13">
        <v>1</v>
      </c>
      <c r="D37" s="13">
        <v>1</v>
      </c>
      <c r="E37" s="13">
        <v>1</v>
      </c>
      <c r="F37" s="14">
        <v>0</v>
      </c>
      <c r="G37" s="14">
        <v>0</v>
      </c>
    </row>
    <row r="38" spans="1:7" ht="15" customHeight="1" x14ac:dyDescent="0.25">
      <c r="A38" s="4">
        <v>2022</v>
      </c>
      <c r="B38" s="10"/>
      <c r="C38" s="15"/>
      <c r="D38" s="15"/>
      <c r="E38" s="15"/>
      <c r="F38" s="15"/>
      <c r="G38" s="15"/>
    </row>
    <row r="39" spans="1:7" ht="15" customHeight="1" x14ac:dyDescent="0.25">
      <c r="A39" s="8" t="s">
        <v>10</v>
      </c>
      <c r="B39" s="10">
        <v>22365</v>
      </c>
      <c r="C39" s="11">
        <f>6+380</f>
        <v>386</v>
      </c>
      <c r="D39" s="11">
        <f>43+3308</f>
        <v>3351</v>
      </c>
      <c r="E39" s="11">
        <f>91+6236</f>
        <v>6327</v>
      </c>
      <c r="F39" s="11">
        <f>37+2965</f>
        <v>3002</v>
      </c>
      <c r="G39" s="11">
        <f>85+5893</f>
        <v>5978</v>
      </c>
    </row>
    <row r="40" spans="1:7" ht="15" customHeight="1" x14ac:dyDescent="0.25">
      <c r="A40" s="6" t="s">
        <v>5</v>
      </c>
      <c r="B40" s="12">
        <v>1683</v>
      </c>
      <c r="C40" s="13">
        <f>1+10</f>
        <v>11</v>
      </c>
      <c r="D40" s="13">
        <f>3+168</f>
        <v>171</v>
      </c>
      <c r="E40" s="13">
        <f>6+335</f>
        <v>341</v>
      </c>
      <c r="F40" s="13">
        <v>160</v>
      </c>
      <c r="G40" s="13">
        <f>5+325</f>
        <v>330</v>
      </c>
    </row>
    <row r="41" spans="1:7" ht="15" customHeight="1" x14ac:dyDescent="0.25">
      <c r="A41" s="6" t="s">
        <v>6</v>
      </c>
      <c r="B41" s="12">
        <v>20682</v>
      </c>
      <c r="C41" s="13">
        <f>5+370</f>
        <v>375</v>
      </c>
      <c r="D41" s="13">
        <f>40+3140</f>
        <v>3180</v>
      </c>
      <c r="E41" s="13">
        <f>85+5901</f>
        <v>5986</v>
      </c>
      <c r="F41" s="13">
        <v>2842</v>
      </c>
      <c r="G41" s="13">
        <f>80+5568</f>
        <v>5648</v>
      </c>
    </row>
    <row r="42" spans="1:7" ht="15" customHeight="1" x14ac:dyDescent="0.25">
      <c r="A42" s="7" t="s">
        <v>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ht="15" customHeight="1" x14ac:dyDescent="0.25">
      <c r="A43" s="19" t="s">
        <v>8</v>
      </c>
      <c r="B43" s="19"/>
      <c r="C43" s="19"/>
      <c r="D43" s="19"/>
      <c r="E43" s="19"/>
      <c r="F43" s="19"/>
      <c r="G43" s="19"/>
    </row>
  </sheetData>
  <mergeCells count="2">
    <mergeCell ref="A1:G1"/>
    <mergeCell ref="A43:G4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ლია ჩარექიშვილი</cp:lastModifiedBy>
  <dcterms:created xsi:type="dcterms:W3CDTF">2023-07-19T06:39:25Z</dcterms:created>
  <dcterms:modified xsi:type="dcterms:W3CDTF">2023-10-31T07:54:06Z</dcterms:modified>
</cp:coreProperties>
</file>